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факт  2022" sheetId="1" r:id="rId1"/>
  </sheets>
  <definedNames>
    <definedName name="_xlnm.Print_Area" localSheetId="0">'факт  2022'!$A$1:$T$14</definedName>
  </definedNames>
  <calcPr calcId="145621"/>
</workbook>
</file>

<file path=xl/calcChain.xml><?xml version="1.0" encoding="utf-8"?>
<calcChain xmlns="http://schemas.openxmlformats.org/spreadsheetml/2006/main">
  <c r="J7" i="1" l="1"/>
  <c r="S7" i="1"/>
  <c r="R8" i="1"/>
  <c r="O7" i="1"/>
  <c r="P6" i="1"/>
  <c r="K7" i="1"/>
  <c r="L6" i="1"/>
  <c r="G7" i="1"/>
  <c r="S9" i="1"/>
  <c r="S10" i="1" s="1"/>
  <c r="R9" i="1"/>
  <c r="R10" i="1" s="1"/>
  <c r="Q9" i="1"/>
  <c r="O9" i="1"/>
  <c r="O10" i="1" s="1"/>
  <c r="N9" i="1"/>
  <c r="N10" i="1" s="1"/>
  <c r="K9" i="1"/>
  <c r="K10" i="1" s="1"/>
  <c r="J9" i="1"/>
  <c r="J10" i="1" s="1"/>
  <c r="I9" i="1"/>
  <c r="N5" i="1" l="1"/>
  <c r="H4" i="1"/>
  <c r="R5" i="1"/>
  <c r="N8" i="1"/>
  <c r="N7" i="1"/>
  <c r="H6" i="1"/>
  <c r="J8" i="1"/>
  <c r="R7" i="1"/>
  <c r="G9" i="1"/>
  <c r="G10" i="1" s="1"/>
  <c r="M9" i="1"/>
  <c r="J5" i="1"/>
  <c r="T6" i="1"/>
  <c r="P9" i="1"/>
  <c r="P10" i="1" s="1"/>
  <c r="M10" i="1"/>
  <c r="T7" i="1"/>
  <c r="L9" i="1"/>
  <c r="L10" i="1" s="1"/>
  <c r="I10" i="1"/>
  <c r="P7" i="1"/>
  <c r="H5" i="1"/>
  <c r="L7" i="1"/>
  <c r="T9" i="1"/>
  <c r="T10" i="1" s="1"/>
  <c r="Q10" i="1"/>
  <c r="D6" i="1"/>
  <c r="H8" i="1"/>
  <c r="H7" i="1"/>
  <c r="H9" i="1"/>
  <c r="G8" i="1"/>
  <c r="K8" i="1"/>
  <c r="O8" i="1"/>
  <c r="S8" i="1"/>
  <c r="L4" i="1"/>
  <c r="L5" i="1" s="1"/>
  <c r="P4" i="1"/>
  <c r="P5" i="1" s="1"/>
  <c r="T4" i="1"/>
  <c r="T5" i="1" s="1"/>
  <c r="G5" i="1"/>
  <c r="K5" i="1"/>
  <c r="O5" i="1"/>
  <c r="S5" i="1"/>
  <c r="I7" i="1"/>
  <c r="M7" i="1"/>
  <c r="Q7" i="1"/>
  <c r="I8" i="1"/>
  <c r="M8" i="1"/>
  <c r="Q8" i="1"/>
  <c r="I5" i="1"/>
  <c r="M5" i="1"/>
  <c r="Q5" i="1"/>
  <c r="P8" i="1" l="1"/>
  <c r="D7" i="1"/>
  <c r="L8" i="1"/>
  <c r="H10" i="1"/>
  <c r="D9" i="1"/>
  <c r="D10" i="1" s="1"/>
  <c r="D4" i="1"/>
  <c r="D5" i="1" s="1"/>
  <c r="T8" i="1"/>
  <c r="D8" i="1" l="1"/>
</calcChain>
</file>

<file path=xl/sharedStrings.xml><?xml version="1.0" encoding="utf-8"?>
<sst xmlns="http://schemas.openxmlformats.org/spreadsheetml/2006/main" count="39" uniqueCount="35">
  <si>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</si>
  <si>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</si>
  <si>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</si>
  <si>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</si>
  <si>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</si>
  <si>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</si>
  <si>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</si>
  <si>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</si>
  <si>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</si>
  <si>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</si>
  <si>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</si>
  <si>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</si>
  <si>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</si>
  <si>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</si>
  <si>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</si>
  <si>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</si>
  <si>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</si>
  <si>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</si>
  <si>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</si>
  <si>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</si>
  <si>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</si>
  <si>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</si>
  <si>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</si>
  <si>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</si>
  <si>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</si>
  <si>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</si>
  <si>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</si>
  <si>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</si>
  <si>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</si>
  <si>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</si>
  <si>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</si>
  <si>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ООО "КВЭП",  ФАКТ 2022 г.</t>
  </si>
  <si>
    <t>фактические показатели за 2022 г</t>
  </si>
  <si>
    <t>Кривнева Е.В.</t>
  </si>
  <si>
    <t>Ведущий 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</si>
</sst>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zoomScaleSheetLayoutView="100" workbookViewId="0">
      <selection activeCell="S17" sqref="S17"/>
    </sheetView>
  </sheetViews>
  <sheetFormatPr defaultRowHeight="12.75" x14ac:dyDescent="0.2"/>
  <cols>
    <col min="1" max="1" width="8.42578125" style="1" customWidth="1"/>
    <col min="2" max="2" width="17" style="1" customWidth="1"/>
    <col min="3" max="3" width="9.140625" style="1"/>
    <col min="4" max="4" width="13.7109375" style="1" customWidth="1"/>
    <col min="5" max="7" width="9.140625" style="1"/>
    <col min="8" max="8" width="10.85546875" style="1" customWidth="1"/>
    <col min="9" max="11" width="9.140625" style="1"/>
    <col min="12" max="12" width="11.7109375" style="1" customWidth="1"/>
    <col min="13" max="13" width="9" style="1" customWidth="1"/>
    <col min="14" max="14" width="9.42578125" style="1" customWidth="1"/>
    <col min="15" max="15" width="8.5703125" style="1" customWidth="1"/>
    <col min="16" max="16" width="11.85546875" style="1" customWidth="1"/>
    <col min="17" max="19" width="8.5703125" style="1" customWidth="1"/>
    <col min="20" max="20" width="11.7109375" style="1" customWidth="1"/>
    <col min="21" max="16384" width="9.140625" style="1"/>
  </cols>
  <sheetData>
    <row r="1" spans="1:22" ht="35.450000000000003" customHeigh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20"/>
    </row>
    <row r="2" spans="1:22" ht="20.25" customHeight="1" x14ac:dyDescent="0.3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22"/>
    </row>
    <row r="3" spans="1:22" s="3" customFormat="1" ht="38.25" x14ac:dyDescent="0.2">
      <c r="A3" s="2" t="s">
        <v>0</v>
      </c>
      <c r="B3" s="2" t="s">
        <v>1</v>
      </c>
      <c r="C3" s="2" t="s">
        <v>2</v>
      </c>
      <c r="D3" s="23" t="s">
        <v>32</v>
      </c>
      <c r="E3" s="24" t="s">
        <v>3</v>
      </c>
      <c r="F3" s="24" t="s">
        <v>4</v>
      </c>
      <c r="G3" s="24" t="s">
        <v>5</v>
      </c>
      <c r="H3" s="25" t="s">
        <v>6</v>
      </c>
      <c r="I3" s="24" t="s">
        <v>7</v>
      </c>
      <c r="J3" s="24" t="s">
        <v>8</v>
      </c>
      <c r="K3" s="24" t="s">
        <v>9</v>
      </c>
      <c r="L3" s="25" t="s">
        <v>10</v>
      </c>
      <c r="M3" s="24" t="s">
        <v>11</v>
      </c>
      <c r="N3" s="24" t="s">
        <v>12</v>
      </c>
      <c r="O3" s="24" t="s">
        <v>13</v>
      </c>
      <c r="P3" s="25" t="s">
        <v>14</v>
      </c>
      <c r="Q3" s="24" t="s">
        <v>15</v>
      </c>
      <c r="R3" s="24" t="s">
        <v>16</v>
      </c>
      <c r="S3" s="24" t="s">
        <v>17</v>
      </c>
      <c r="T3" s="25" t="s">
        <v>18</v>
      </c>
      <c r="U3" s="26"/>
      <c r="V3" s="26"/>
    </row>
    <row r="4" spans="1:22" s="3" customFormat="1" ht="28.5" customHeight="1" x14ac:dyDescent="0.2">
      <c r="A4" s="14" t="s">
        <v>19</v>
      </c>
      <c r="B4" s="15" t="s">
        <v>20</v>
      </c>
      <c r="C4" s="2" t="s">
        <v>21</v>
      </c>
      <c r="D4" s="5">
        <f>H4+L4+P4+T4</f>
        <v>90.442320999999993</v>
      </c>
      <c r="E4" s="27">
        <v>8.1823800000000002</v>
      </c>
      <c r="F4" s="27">
        <v>7.013903</v>
      </c>
      <c r="G4" s="27">
        <v>8.2231290000000001</v>
      </c>
      <c r="H4" s="6">
        <f>E4+F4+G4</f>
        <v>23.419412000000001</v>
      </c>
      <c r="I4" s="27">
        <v>6.4882549999999997</v>
      </c>
      <c r="J4" s="27">
        <v>6.2997230000000002</v>
      </c>
      <c r="K4" s="27">
        <v>7.0599809999999996</v>
      </c>
      <c r="L4" s="6">
        <f>SUM(I4:K4)</f>
        <v>19.847958999999999</v>
      </c>
      <c r="M4" s="27">
        <v>8.0971449999999994</v>
      </c>
      <c r="N4" s="27">
        <v>9.3750429999999998</v>
      </c>
      <c r="O4" s="27">
        <v>6.7191619999999999</v>
      </c>
      <c r="P4" s="6">
        <f>SUM(M4:O4)</f>
        <v>24.19135</v>
      </c>
      <c r="Q4" s="27">
        <v>6.8326330000000004</v>
      </c>
      <c r="R4" s="27">
        <v>7.5429839999999997</v>
      </c>
      <c r="S4" s="27">
        <v>8.6079830000000008</v>
      </c>
      <c r="T4" s="6">
        <f>SUM(Q4:S4)</f>
        <v>22.983600000000003</v>
      </c>
    </row>
    <row r="5" spans="1:22" ht="28.5" customHeight="1" x14ac:dyDescent="0.25">
      <c r="A5" s="14"/>
      <c r="B5" s="15"/>
      <c r="C5" s="8" t="s">
        <v>22</v>
      </c>
      <c r="D5" s="9">
        <f>D4/8760*1000</f>
        <v>10.324465867579908</v>
      </c>
      <c r="E5" s="27">
        <v>10.997822580645161</v>
      </c>
      <c r="F5" s="27">
        <v>10.437355654761905</v>
      </c>
      <c r="G5" s="28">
        <f>G4/744*1000</f>
        <v>11.052592741935484</v>
      </c>
      <c r="H5" s="29">
        <f>H4/2160*1000</f>
        <v>10.84232037037037</v>
      </c>
      <c r="I5" s="28">
        <f>I4/720*1000</f>
        <v>9.0114652777777788</v>
      </c>
      <c r="J5" s="28">
        <f>J4/744*1000</f>
        <v>8.4673696236559142</v>
      </c>
      <c r="K5" s="28">
        <f>K4/720*1000</f>
        <v>9.8055291666666662</v>
      </c>
      <c r="L5" s="29">
        <f>L4/2184*1000</f>
        <v>9.0878933150183148</v>
      </c>
      <c r="M5" s="28">
        <f>M4/744*1000</f>
        <v>10.88325940860215</v>
      </c>
      <c r="N5" s="28">
        <f>N4/744*1000</f>
        <v>12.600864247311828</v>
      </c>
      <c r="O5" s="28">
        <f>O4/720*1000</f>
        <v>9.3321694444444443</v>
      </c>
      <c r="P5" s="29">
        <f>P4/2184*1000</f>
        <v>11.076625457875458</v>
      </c>
      <c r="Q5" s="28">
        <f>Q4/744*1000</f>
        <v>9.1836465053763447</v>
      </c>
      <c r="R5" s="28">
        <f>R4/720*1000</f>
        <v>10.476366666666665</v>
      </c>
      <c r="S5" s="28">
        <f>S4/744*1000</f>
        <v>11.569869623655915</v>
      </c>
      <c r="T5" s="29">
        <f>T4/2208*1000</f>
        <v>10.409239130434784</v>
      </c>
    </row>
    <row r="6" spans="1:22" ht="28.5" customHeight="1" x14ac:dyDescent="0.2">
      <c r="A6" s="14" t="s">
        <v>23</v>
      </c>
      <c r="B6" s="15" t="s">
        <v>24</v>
      </c>
      <c r="C6" s="2" t="s">
        <v>21</v>
      </c>
      <c r="D6" s="5">
        <f>H6+L6+P6+T6</f>
        <v>2.0044710000000001</v>
      </c>
      <c r="E6" s="27">
        <v>8.6026000000000005E-2</v>
      </c>
      <c r="F6" s="27">
        <v>0.13236500000000001</v>
      </c>
      <c r="G6" s="17">
        <v>0.178536</v>
      </c>
      <c r="H6" s="6">
        <f>E6+F6+G6</f>
        <v>0.39692700000000003</v>
      </c>
      <c r="I6" s="17">
        <v>7.3927999999999994E-2</v>
      </c>
      <c r="J6" s="17">
        <v>0.138325</v>
      </c>
      <c r="K6" s="17">
        <v>0.20127400000000001</v>
      </c>
      <c r="L6" s="6">
        <f>SUM(I6:K6)</f>
        <v>0.41352699999999998</v>
      </c>
      <c r="M6" s="17">
        <v>0.32954699999999998</v>
      </c>
      <c r="N6" s="17">
        <v>0.32454699999999997</v>
      </c>
      <c r="O6" s="17">
        <v>5.2991000000000003E-2</v>
      </c>
      <c r="P6" s="6">
        <f>SUM(M6:O6)</f>
        <v>0.70708499999999996</v>
      </c>
      <c r="Q6" s="17">
        <v>6.2821000000000002E-2</v>
      </c>
      <c r="R6" s="17">
        <v>7.2231000000000004E-2</v>
      </c>
      <c r="S6" s="27">
        <v>0.35188000000000003</v>
      </c>
      <c r="T6" s="6">
        <f>SUM(Q6:S6)</f>
        <v>0.48693200000000003</v>
      </c>
    </row>
    <row r="7" spans="1:22" ht="28.5" customHeight="1" x14ac:dyDescent="0.25">
      <c r="A7" s="14"/>
      <c r="B7" s="15"/>
      <c r="C7" s="8" t="s">
        <v>22</v>
      </c>
      <c r="D7" s="9">
        <f>D6/8760*1000</f>
        <v>0.2288208904109589</v>
      </c>
      <c r="E7" s="27">
        <v>0.11562634408602152</v>
      </c>
      <c r="F7" s="27">
        <v>0.19017959770114942</v>
      </c>
      <c r="G7" s="28">
        <f>G6/744*1000</f>
        <v>0.23996774193548387</v>
      </c>
      <c r="H7" s="29">
        <f>H6/2160*1000</f>
        <v>0.1837625</v>
      </c>
      <c r="I7" s="28">
        <f>I6/720*1000</f>
        <v>0.10267777777777776</v>
      </c>
      <c r="J7" s="28">
        <f>J6/744*1000</f>
        <v>0.1859206989247312</v>
      </c>
      <c r="K7" s="28">
        <f>K6/720*1000</f>
        <v>0.27954722222222222</v>
      </c>
      <c r="L7" s="29">
        <f>L6/2184*1000</f>
        <v>0.18934386446886445</v>
      </c>
      <c r="M7" s="28">
        <f>M6/744*1000</f>
        <v>0.44293951612903226</v>
      </c>
      <c r="N7" s="28">
        <f>N6/744*1000</f>
        <v>0.43621908602150533</v>
      </c>
      <c r="O7" s="28">
        <f>O6/720*1000</f>
        <v>7.3598611111111115E-2</v>
      </c>
      <c r="P7" s="29">
        <f>P6/2184*1000</f>
        <v>0.3237568681318681</v>
      </c>
      <c r="Q7" s="28">
        <f>Q6/744*1000</f>
        <v>8.4436827956989258E-2</v>
      </c>
      <c r="R7" s="28">
        <f>R6/720*1000</f>
        <v>0.10032083333333335</v>
      </c>
      <c r="S7" s="28">
        <f>S6/744*1000</f>
        <v>0.47295698924731183</v>
      </c>
      <c r="T7" s="29">
        <f>T6/2208*1000</f>
        <v>0.22053079710144927</v>
      </c>
    </row>
    <row r="8" spans="1:22" ht="28.5" customHeight="1" x14ac:dyDescent="0.25">
      <c r="A8" s="8" t="s">
        <v>25</v>
      </c>
      <c r="B8" s="10" t="s">
        <v>26</v>
      </c>
      <c r="C8" s="8" t="s">
        <v>27</v>
      </c>
      <c r="D8" s="11">
        <f t="shared" ref="D8:T8" si="0">D6/D4</f>
        <v>2.2162976113804071E-2</v>
      </c>
      <c r="E8" s="30">
        <v>1.0513566957291155E-2</v>
      </c>
      <c r="F8" s="30">
        <v>1.8871803616331735E-2</v>
      </c>
      <c r="G8" s="12">
        <f t="shared" si="0"/>
        <v>2.1711443417706325E-2</v>
      </c>
      <c r="H8" s="13">
        <f t="shared" si="0"/>
        <v>1.6948632185983151E-2</v>
      </c>
      <c r="I8" s="12">
        <f>I6/I4</f>
        <v>1.1394126772144436E-2</v>
      </c>
      <c r="J8" s="12">
        <f t="shared" si="0"/>
        <v>2.1957314631135368E-2</v>
      </c>
      <c r="K8" s="12">
        <f t="shared" si="0"/>
        <v>2.8509141880126876E-2</v>
      </c>
      <c r="L8" s="13">
        <f t="shared" si="0"/>
        <v>2.0834736710207837E-2</v>
      </c>
      <c r="M8" s="12">
        <f t="shared" si="0"/>
        <v>4.069916001257233E-2</v>
      </c>
      <c r="N8" s="12">
        <f t="shared" si="0"/>
        <v>3.4618187884578232E-2</v>
      </c>
      <c r="O8" s="12">
        <f t="shared" si="0"/>
        <v>7.8865489476217434E-3</v>
      </c>
      <c r="P8" s="13">
        <f t="shared" si="0"/>
        <v>2.9228835926891222E-2</v>
      </c>
      <c r="Q8" s="12">
        <f>Q6/Q4</f>
        <v>9.194259372631311E-3</v>
      </c>
      <c r="R8" s="12">
        <f>R6/R4</f>
        <v>9.5759184959162066E-3</v>
      </c>
      <c r="S8" s="12">
        <f>S6/S4</f>
        <v>4.0878333519013689E-2</v>
      </c>
      <c r="T8" s="13">
        <f t="shared" si="0"/>
        <v>2.1186063105866793E-2</v>
      </c>
    </row>
    <row r="9" spans="1:22" ht="28.5" customHeight="1" x14ac:dyDescent="0.2">
      <c r="A9" s="14" t="s">
        <v>28</v>
      </c>
      <c r="B9" s="4" t="s">
        <v>29</v>
      </c>
      <c r="C9" s="2" t="s">
        <v>21</v>
      </c>
      <c r="D9" s="16">
        <f>H9+L9+P9+T9</f>
        <v>88.437849999999997</v>
      </c>
      <c r="E9" s="27">
        <v>8.0963539999999998</v>
      </c>
      <c r="F9" s="27">
        <v>6.8815379999999999</v>
      </c>
      <c r="G9" s="17">
        <f>G4-G6</f>
        <v>8.0445930000000008</v>
      </c>
      <c r="H9" s="18">
        <f>SUM(E9:G9)</f>
        <v>23.022485000000003</v>
      </c>
      <c r="I9" s="17">
        <f>I4-I6</f>
        <v>6.4143270000000001</v>
      </c>
      <c r="J9" s="17">
        <f>J4-J6</f>
        <v>6.1613980000000002</v>
      </c>
      <c r="K9" s="17">
        <f>K4-K6</f>
        <v>6.8587069999999999</v>
      </c>
      <c r="L9" s="18">
        <f>SUM(I9:K9)</f>
        <v>19.434432000000001</v>
      </c>
      <c r="M9" s="17">
        <f>M4-M6</f>
        <v>7.7675979999999996</v>
      </c>
      <c r="N9" s="17">
        <f>N4-N6</f>
        <v>9.050495999999999</v>
      </c>
      <c r="O9" s="17">
        <f>O4-O6</f>
        <v>6.6661710000000003</v>
      </c>
      <c r="P9" s="18">
        <f>SUM(M9:O9)</f>
        <v>23.484265000000001</v>
      </c>
      <c r="Q9" s="17">
        <f>Q4-Q6</f>
        <v>6.7698120000000008</v>
      </c>
      <c r="R9" s="17">
        <f>R4-R6</f>
        <v>7.4707529999999993</v>
      </c>
      <c r="S9" s="17">
        <f>S4-S6</f>
        <v>8.2561030000000013</v>
      </c>
      <c r="T9" s="18">
        <f>SUM(Q9:S9)</f>
        <v>22.496668</v>
      </c>
    </row>
    <row r="10" spans="1:22" ht="28.5" customHeight="1" x14ac:dyDescent="0.25">
      <c r="A10" s="14"/>
      <c r="B10" s="7"/>
      <c r="C10" s="8" t="s">
        <v>22</v>
      </c>
      <c r="D10" s="9">
        <f>D9/8760*1000</f>
        <v>10.095644977168948</v>
      </c>
      <c r="E10" s="27">
        <v>10.882196236559139</v>
      </c>
      <c r="F10" s="27">
        <v>10.240383928571429</v>
      </c>
      <c r="G10" s="28">
        <f>G9/744*1000</f>
        <v>10.812625000000001</v>
      </c>
      <c r="H10" s="29">
        <f>H9/2160*1000</f>
        <v>10.658557870370371</v>
      </c>
      <c r="I10" s="28">
        <f>I9/720*1000</f>
        <v>8.908787499999999</v>
      </c>
      <c r="J10" s="28">
        <f>J9/744*1000</f>
        <v>8.2814489247311833</v>
      </c>
      <c r="K10" s="28">
        <f>K9/720*1000</f>
        <v>9.5259819444444442</v>
      </c>
      <c r="L10" s="29">
        <f>L9/2184*1000</f>
        <v>8.8985494505494511</v>
      </c>
      <c r="M10" s="28">
        <f>M9/744*1000</f>
        <v>10.440319892473118</v>
      </c>
      <c r="N10" s="28">
        <f>N9/744*1000</f>
        <v>12.164645161290322</v>
      </c>
      <c r="O10" s="28">
        <f>O9/720*1000</f>
        <v>9.2585708333333336</v>
      </c>
      <c r="P10" s="29">
        <f>P9/2184*1000</f>
        <v>10.75286858974359</v>
      </c>
      <c r="Q10" s="28">
        <f>Q9/744*1000</f>
        <v>9.0992096774193563</v>
      </c>
      <c r="R10" s="28">
        <f>R9/720*1000</f>
        <v>10.376045833333331</v>
      </c>
      <c r="S10" s="28">
        <f>S9/744*1000</f>
        <v>11.096912634408604</v>
      </c>
      <c r="T10" s="29">
        <f>T9/2208*1000</f>
        <v>10.188708333333333</v>
      </c>
    </row>
    <row r="14" spans="1:22" s="31" customFormat="1" ht="20.25" x14ac:dyDescent="0.3">
      <c r="B14" s="31" t="s">
        <v>34</v>
      </c>
      <c r="G14" s="31" t="s">
        <v>33</v>
      </c>
    </row>
  </sheetData>
  <mergeCells count="8">
    <mergeCell ref="A9:A10"/>
    <mergeCell ref="B9:B10"/>
    <mergeCell ref="A1:T1"/>
    <mergeCell ref="A2:T2"/>
    <mergeCell ref="A4:A5"/>
    <mergeCell ref="B4:B5"/>
    <mergeCell ref="A6:A7"/>
    <mergeCell ref="B6:B7"/>
  </mergeCells>
  <pageMargins left="0.39370078740157483" right="0.39370078740157483" top="0.98425196850393704" bottom="0.98425196850393704" header="0.51181102362204722" footer="0.51181102362204722"/>
  <pageSetup paperSize="9" scale="73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 2022</vt:lpstr>
      <vt:lpstr>'факт 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2023-04-17T07:27:21Z</dcterms:created>
  <dcterms:modified xsi:type="dcterms:W3CDTF">2023-04-17T07:28:43Z</dcterms:modified>
</cp:coreProperties>
</file>